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2120" windowHeight="9120"/>
  </bookViews>
  <sheets>
    <sheet name="Лист1  (3)" sheetId="21952" r:id="rId1"/>
  </sheets>
  <definedNames>
    <definedName name="_xlnm.Print_Area" localSheetId="0">'Лист1  (3)'!$B$1:$P$52</definedName>
  </definedNames>
  <calcPr calcId="125725"/>
</workbook>
</file>

<file path=xl/calcChain.xml><?xml version="1.0" encoding="utf-8"?>
<calcChain xmlns="http://schemas.openxmlformats.org/spreadsheetml/2006/main">
  <c r="O48" i="21952"/>
  <c r="P48"/>
  <c r="N39"/>
  <c r="M49"/>
  <c r="M17"/>
  <c r="M14"/>
  <c r="M11"/>
  <c r="M10"/>
  <c r="M9"/>
  <c r="L39"/>
  <c r="K33"/>
  <c r="N18"/>
  <c r="O51"/>
  <c r="P51"/>
  <c r="M51"/>
  <c r="O36"/>
  <c r="O34"/>
  <c r="O32"/>
  <c r="O31" s="1"/>
  <c r="O28"/>
  <c r="O25"/>
  <c r="O21"/>
  <c r="O20"/>
  <c r="O19"/>
  <c r="O14"/>
  <c r="O12" s="1"/>
  <c r="O11"/>
  <c r="O10"/>
  <c r="O9"/>
  <c r="O8"/>
  <c r="O50"/>
  <c r="P50"/>
  <c r="M50"/>
  <c r="M47"/>
  <c r="M46"/>
  <c r="M45"/>
  <c r="M44"/>
  <c r="M43"/>
  <c r="M42"/>
  <c r="M41"/>
  <c r="M40"/>
  <c r="M36"/>
  <c r="M34"/>
  <c r="M32"/>
  <c r="M31" s="1"/>
  <c r="M30"/>
  <c r="M29"/>
  <c r="M27" s="1"/>
  <c r="M23"/>
  <c r="M21"/>
  <c r="M20"/>
  <c r="M19"/>
  <c r="K39"/>
  <c r="L18"/>
  <c r="P8"/>
  <c r="P9"/>
  <c r="P10"/>
  <c r="P11"/>
  <c r="P14"/>
  <c r="P17"/>
  <c r="P19"/>
  <c r="P20"/>
  <c r="P21"/>
  <c r="P23"/>
  <c r="P40"/>
  <c r="P41"/>
  <c r="P42"/>
  <c r="P43"/>
  <c r="P44"/>
  <c r="P45"/>
  <c r="P46"/>
  <c r="P47"/>
  <c r="M15"/>
  <c r="M37"/>
  <c r="O47"/>
  <c r="O46"/>
  <c r="O45"/>
  <c r="O44"/>
  <c r="O43"/>
  <c r="O42"/>
  <c r="O41"/>
  <c r="O40"/>
  <c r="O37"/>
  <c r="O23"/>
  <c r="O17"/>
  <c r="O15" s="1"/>
  <c r="L31"/>
  <c r="L24"/>
  <c r="L22"/>
  <c r="L15"/>
  <c r="L7"/>
  <c r="L12"/>
  <c r="P27"/>
  <c r="K27"/>
  <c r="N31"/>
  <c r="K31"/>
  <c r="K24"/>
  <c r="N22"/>
  <c r="K22"/>
  <c r="N7"/>
  <c r="K18"/>
  <c r="K7"/>
  <c r="N15"/>
  <c r="K15"/>
  <c r="O30"/>
  <c r="K12"/>
  <c r="N12"/>
  <c r="M12" l="1"/>
  <c r="M7"/>
  <c r="K26"/>
  <c r="O22"/>
  <c r="M24"/>
  <c r="O33"/>
  <c r="O26" s="1"/>
  <c r="P18"/>
  <c r="L26"/>
  <c r="N26"/>
  <c r="M26"/>
  <c r="M39"/>
  <c r="M22"/>
  <c r="O39"/>
  <c r="P33"/>
  <c r="P22"/>
  <c r="P39"/>
  <c r="M18"/>
  <c r="O18"/>
  <c r="P12"/>
  <c r="P15"/>
  <c r="L6"/>
  <c r="O7"/>
  <c r="P7"/>
  <c r="O24"/>
  <c r="K6"/>
  <c r="K38" s="1"/>
  <c r="L38" l="1"/>
  <c r="L52" s="1"/>
  <c r="O6"/>
  <c r="P6"/>
  <c r="N38"/>
  <c r="N52" s="1"/>
  <c r="P26"/>
  <c r="M6"/>
  <c r="M38" s="1"/>
  <c r="K52"/>
  <c r="M52" l="1"/>
  <c r="P38"/>
  <c r="O38"/>
  <c r="P52"/>
</calcChain>
</file>

<file path=xl/sharedStrings.xml><?xml version="1.0" encoding="utf-8"?>
<sst xmlns="http://schemas.openxmlformats.org/spreadsheetml/2006/main" count="405" uniqueCount="134">
  <si>
    <t>Код бюджетной классификации</t>
  </si>
  <si>
    <t>Наименование доходов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</si>
  <si>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</si>
  <si>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</si>
  <si>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</si>
  <si>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</si>
  <si>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</si>
  <si>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</si>
  <si>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 (подпрограммы)</t>
  </si>
  <si>
    <t>код экономической классификации</t>
  </si>
  <si>
    <t>НАЛОГОВЫЕ ДОХОДЫ</t>
  </si>
  <si>
    <t>01</t>
  </si>
  <si>
    <t>00</t>
  </si>
  <si>
    <t>000</t>
  </si>
  <si>
    <t>0000</t>
  </si>
  <si>
    <t>НАЛОГИ НА ПРИБЫЛЬ, ДОХОДЫ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</si>
  <si>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</si>
  <si>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</si>
  <si>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</si>
  <si>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</si>
  <si>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</si>
  <si>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</si>
  <si>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</si>
  <si>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</si>
  <si>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</si>
  <si>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</si>
  <si>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</si>
  <si>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</si>
  <si>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</si>
  <si>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06</t>
  </si>
  <si>
    <t>НАЛОГИ НА ИМУЩЕСТВО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</si>
  <si>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</si>
  <si>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</si>
  <si>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</si>
  <si>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</t>
  </si>
  <si>
    <t>001</t>
  </si>
  <si>
    <t>09</t>
  </si>
  <si>
    <t>Задолженность и перерасчеты по отмененным налогам, сборам и иным обязательным платежам</t>
  </si>
  <si>
    <t>НЕНАЛОГОВЫЕ ДОХОДЫ: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</si>
  <si>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</si>
  <si>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</si>
  <si>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</si>
  <si>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030</t>
  </si>
  <si>
    <t>13</t>
  </si>
  <si>
    <t>ДОХОДЫ ОТ ОКАЗАНИЯ ПЛАТНЫХ УСЛУГ И КОМПЕНСАЦИИ ЗАТРАТ ГОСУДАРСТВА</t>
  </si>
  <si>
    <t>130</t>
  </si>
  <si>
    <t>14</t>
  </si>
  <si>
    <t>ИТОГО ДОХОДОВ:</t>
  </si>
  <si>
    <t>2</t>
  </si>
  <si>
    <t>БЕЗВОЗМЕЗДНЫЕ ПОСТУПЛЕНИЯ</t>
  </si>
  <si>
    <t>ВСЕГО ДОХОДОВ:</t>
  </si>
  <si>
    <t>050</t>
  </si>
  <si>
    <t>151</t>
  </si>
  <si>
    <t>17</t>
  </si>
  <si>
    <t>180</t>
  </si>
  <si>
    <t>10</t>
  </si>
  <si>
    <t>Налог на имущество физических лиц</t>
  </si>
  <si>
    <t>020</t>
  </si>
  <si>
    <t>834</t>
  </si>
  <si>
    <t>014</t>
  </si>
  <si>
    <t>999</t>
  </si>
  <si>
    <t>015</t>
  </si>
  <si>
    <t>Субвенции бюджетам поселений на осуществление первичного воинского учета</t>
  </si>
  <si>
    <t>853</t>
  </si>
  <si>
    <t>Прочие неналоговые доходы бюджетолв поселения</t>
  </si>
  <si>
    <t>430</t>
  </si>
  <si>
    <t>Прочие неналоговые поступления</t>
  </si>
  <si>
    <t>024</t>
  </si>
  <si>
    <t>МБТ на содержание административной комиссии</t>
  </si>
  <si>
    <t>Доходы от продажи земельных участков, государственная собственность на которые не разграничена, в границах поселени</t>
  </si>
  <si>
    <t xml:space="preserve">МБТ на текущий ремонт и содержание учреждений образования </t>
  </si>
  <si>
    <t>053</t>
  </si>
  <si>
    <t>Земельный налог по обязательствам до 1 января 2006г</t>
  </si>
  <si>
    <t>995</t>
  </si>
  <si>
    <t>Прочие доходы  бюджетов муниципальных районов от оказания платных услуг (работ) получателям средств бюджетов поселений</t>
  </si>
  <si>
    <t>16</t>
  </si>
  <si>
    <t>51</t>
  </si>
  <si>
    <t>040</t>
  </si>
  <si>
    <t>140</t>
  </si>
  <si>
    <t>Дотация на сбалансированность уровня бюджетной обеспеченности</t>
  </si>
  <si>
    <t>Отклонения</t>
  </si>
  <si>
    <t>% выполнения</t>
  </si>
  <si>
    <t>100</t>
  </si>
  <si>
    <t>230</t>
  </si>
  <si>
    <t>Акцизы   на дизельное топливо, подлежащее распределению между бюджетами субьектов РФ и местными бюджетами</t>
  </si>
  <si>
    <t>Акцизы на моторные масла для дизельных и(или) карбюраторных двигателей, подлежащие рапределению между субъектами РФ и местными бюджетами</t>
  </si>
  <si>
    <t>240</t>
  </si>
  <si>
    <t>250</t>
  </si>
  <si>
    <t>Акцизы на автомобильный бензин, подлежащие рапределению между субъектами РФ и местными бюджетами</t>
  </si>
  <si>
    <t>260</t>
  </si>
  <si>
    <t>Акцизы напрямогонный бензин, подлежащие рапределению между субъектами РФ и местными бюджетами</t>
  </si>
  <si>
    <t>Акцизы на ГСМ, подлежащие распределению между бюджетами РФ и местными бюджетами</t>
  </si>
  <si>
    <t>035</t>
  </si>
  <si>
    <t>Доходы от аренды имущества, находящегося в оперативном управлении органов управления поселений .</t>
  </si>
  <si>
    <t>5118</t>
  </si>
  <si>
    <t>7514</t>
  </si>
  <si>
    <t>7601</t>
  </si>
  <si>
    <t>2711</t>
  </si>
  <si>
    <t>0613</t>
  </si>
  <si>
    <t>0307</t>
  </si>
  <si>
    <t>1021</t>
  </si>
  <si>
    <t>Прочие межбюджетные трансферты на частичное финансирование расходов на региональные выплаты, обеспечивающие уровень заработной платы работников бюджетной сферы не ниже минимального</t>
  </si>
  <si>
    <t>Прочие межбюджетные трансферты на содержание дорог общего пользования КЦП " Дороги Красноярья"</t>
  </si>
  <si>
    <t>7508</t>
  </si>
  <si>
    <t>010</t>
  </si>
  <si>
    <t>033</t>
  </si>
  <si>
    <t>043</t>
  </si>
  <si>
    <t>Первоначальный бюджет</t>
  </si>
  <si>
    <t>Окончательный бюджет</t>
  </si>
  <si>
    <t>Отклонения(план/факт)</t>
  </si>
  <si>
    <t>Дотация на выравнивание уровня бюджетной обеспеченности за счет средств краевого бюджета</t>
  </si>
  <si>
    <t>Дотация на выравнивание уровня бюджетной обеспеченности за счет средств районного фонда финансовой поддержки</t>
  </si>
  <si>
    <t>025</t>
  </si>
  <si>
    <t>ШТРАФЫ, САНКЦИИ, ВОЗМЕЩЕНИЕ УЩЕРБА</t>
  </si>
  <si>
    <t>23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</si>
  <si>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</si>
  <si>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</t>
  </si>
  <si>
    <t>Денежные взыскания(штрафы) установленные законом субъектаРФ</t>
  </si>
  <si>
    <t>7412</t>
  </si>
  <si>
    <t>7492</t>
  </si>
  <si>
    <t>Прочие межбюджетные трансферты на обеспечение первичных мер пожарной безопасности в рамках подпрограммы "Предупреждение, спасение. Помощь населению края в чрезвычайных ситуациях</t>
  </si>
  <si>
    <t>Земельный налог с с физических лиц.обладающих земельным участком. Расположенном в границах поселений</t>
  </si>
  <si>
    <t>49</t>
  </si>
  <si>
    <t>Прочие межбюджетные трансферты, передаваемые бюджетам поселений</t>
  </si>
  <si>
    <t>Земельный налог с организаций</t>
  </si>
  <si>
    <t>1031</t>
  </si>
  <si>
    <t>Прочие межбюджетные трансферты на частичное финансирование(возмещение) расходов на персональные выплаты, устанавливаемые в целях повышения оплаты молодым специалистам, персональные выплаты, устанавливаемые с учетом опыта работы при наличии учетной степени, почетного звания, нагрудного знака (значка), в рамках подпрограммы «Создание условий для эффективного управления муниципальными финансами, повышение устойчивости бюджетов поселений Канского района» муниципальной программы «Управление муниципальными финансами в Канском районе»</t>
  </si>
  <si>
    <t>Прочие межбюджетные трансферты, передаваемые бюджетам сельких поселений на повышение размеров  оплаты основного и административно-управленческого персонала учреждений культуры, подведомственных муниципальным органам управления в области культуры,  по министерству культуры Красноярского края в рамках непрограммных расходов отдельных органов исполнительной власти.</t>
  </si>
  <si>
    <t>90</t>
  </si>
  <si>
    <t>прочие поступления от денежных взысканий (штрафов) и иных сумм в возмещение ущерба</t>
  </si>
  <si>
    <t>1040</t>
  </si>
  <si>
    <t>Доходы бюджета Сотниковского сельсовета сельсовета  за  2019 год</t>
  </si>
  <si>
    <t xml:space="preserve">Факт 2019г. тыс.рублей </t>
  </si>
  <si>
    <t>Приложение №2 к Решению  № 62-194 от 25.12.2020г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</si>
</sst>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8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1" xfId="0" applyFont="1" applyBorder="1" applyAlignment="1">
      <alignment horizontal="center" vertical="center" textRotation="180" wrapText="1"/>
    </xf>
    <xf numFmtId="0" fontId="1" fillId="0" borderId="2" xfId="0" applyFont="1" applyBorder="1" applyAlignment="1">
      <alignment horizontal="center" vertical="center" textRotation="180" wrapText="1"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/>
    <xf numFmtId="49" fontId="2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5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1" fillId="0" borderId="9" xfId="0" applyFont="1" applyBorder="1" applyAlignment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 vertical="center" textRotation="180" wrapText="1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/>
    <xf numFmtId="49" fontId="2" fillId="0" borderId="10" xfId="0" applyNumberFormat="1" applyFont="1" applyBorder="1"/>
    <xf numFmtId="0" fontId="6" fillId="0" borderId="1" xfId="0" applyFont="1" applyBorder="1" applyAlignment="1">
      <alignment vertical="center" wrapText="1"/>
    </xf>
    <xf numFmtId="2" fontId="2" fillId="0" borderId="13" xfId="0" applyNumberFormat="1" applyFont="1" applyFill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/>
    <xf numFmtId="2" fontId="1" fillId="0" borderId="0" xfId="0" applyNumberFormat="1" applyFont="1" applyBorder="1"/>
    <xf numFmtId="2" fontId="6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wrapText="1"/>
    </xf>
    <xf numFmtId="2" fontId="1" fillId="2" borderId="12" xfId="0" applyNumberFormat="1" applyFont="1" applyFill="1" applyBorder="1" applyAlignment="1">
      <alignment vertical="center" wrapText="1"/>
    </xf>
    <xf numFmtId="2" fontId="2" fillId="2" borderId="12" xfId="0" applyNumberFormat="1" applyFont="1" applyFill="1" applyBorder="1" applyAlignment="1">
      <alignment vertical="center" wrapText="1"/>
    </xf>
    <xf numFmtId="2" fontId="3" fillId="2" borderId="12" xfId="0" applyNumberFormat="1" applyFont="1" applyFill="1" applyBorder="1" applyAlignment="1">
      <alignment vertical="center" wrapText="1"/>
    </xf>
    <xf numFmtId="2" fontId="6" fillId="2" borderId="12" xfId="0" applyNumberFormat="1" applyFont="1" applyFill="1" applyBorder="1" applyAlignment="1">
      <alignment vertical="center" wrapText="1"/>
    </xf>
    <xf numFmtId="2" fontId="1" fillId="2" borderId="12" xfId="0" applyNumberFormat="1" applyFont="1" applyFill="1" applyBorder="1"/>
    <xf numFmtId="2" fontId="1" fillId="2" borderId="12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2" fontId="1" fillId="2" borderId="13" xfId="0" applyNumberFormat="1" applyFont="1" applyFill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 wrapText="1"/>
    </xf>
    <xf numFmtId="2" fontId="2" fillId="2" borderId="12" xfId="0" applyNumberFormat="1" applyFont="1" applyFill="1" applyBorder="1" applyAlignment="1">
      <alignment wrapText="1"/>
    </xf>
    <xf numFmtId="4" fontId="6" fillId="2" borderId="2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2" fontId="2" fillId="2" borderId="12" xfId="0" applyNumberFormat="1" applyFont="1" applyFill="1" applyBorder="1"/>
    <xf numFmtId="0" fontId="1" fillId="2" borderId="2" xfId="0" applyFont="1" applyFill="1" applyBorder="1" applyAlignment="1">
      <alignment wrapText="1"/>
    </xf>
    <xf numFmtId="2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/>
    <xf numFmtId="49" fontId="1" fillId="0" borderId="15" xfId="0" applyNumberFormat="1" applyFont="1" applyBorder="1"/>
    <xf numFmtId="0" fontId="7" fillId="0" borderId="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/>
    <xf numFmtId="49" fontId="6" fillId="0" borderId="14" xfId="0" applyNumberFormat="1" applyFont="1" applyBorder="1" applyAlignment="1"/>
    <xf numFmtId="49" fontId="6" fillId="0" borderId="15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2" fillId="0" borderId="11" xfId="0" applyNumberFormat="1" applyFont="1" applyBorder="1" applyAlignment="1"/>
    <xf numFmtId="49" fontId="2" fillId="0" borderId="14" xfId="0" applyNumberFormat="1" applyFont="1" applyBorder="1" applyAlignment="1"/>
    <xf numFmtId="49" fontId="2" fillId="0" borderId="15" xfId="0" applyNumberFormat="1" applyFont="1" applyBorder="1" applyAlignment="1"/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tabSelected="1" view="pageBreakPreview" zoomScaleSheetLayoutView="100" workbookViewId="0">
      <selection activeCell="L4" sqref="L4:L5"/>
    </sheetView>
  </sheetViews>
  <sheetFormatPr defaultRowHeight="12.75"/>
  <cols>
    <col min="1" max="1" width="5.140625" customWidth="1"/>
    <col min="2" max="2" width="3.85546875" customWidth="1"/>
    <col min="3" max="3" width="3.28515625" customWidth="1"/>
    <col min="4" max="4" width="3.140625" customWidth="1"/>
    <col min="5" max="6" width="4.28515625" customWidth="1"/>
    <col min="7" max="7" width="3.7109375" customWidth="1"/>
    <col min="8" max="8" width="5.42578125" customWidth="1"/>
    <col min="9" max="9" width="3.7109375" customWidth="1"/>
    <col min="10" max="10" width="58" customWidth="1"/>
    <col min="11" max="11" width="10.85546875" customWidth="1"/>
    <col min="12" max="13" width="10.140625" customWidth="1"/>
    <col min="14" max="14" width="12.28515625" customWidth="1"/>
    <col min="15" max="15" width="8.28515625" customWidth="1"/>
    <col min="16" max="17" width="9.85546875" customWidth="1"/>
  </cols>
  <sheetData>
    <row r="1" spans="2:17">
      <c r="B1" s="17"/>
      <c r="C1" s="18"/>
      <c r="D1" s="18"/>
      <c r="E1" s="18"/>
      <c r="F1" s="18"/>
      <c r="G1" s="18"/>
      <c r="H1" s="18"/>
      <c r="I1" s="18"/>
      <c r="J1" s="18"/>
      <c r="K1" s="92" t="s">
        <v>133</v>
      </c>
      <c r="L1" s="92"/>
      <c r="M1" s="92"/>
      <c r="N1" s="92"/>
      <c r="O1" s="92"/>
      <c r="P1" s="93"/>
      <c r="Q1" s="24"/>
    </row>
    <row r="2" spans="2:17">
      <c r="B2" s="19"/>
      <c r="C2" s="20"/>
      <c r="D2" s="20"/>
      <c r="E2" s="20"/>
      <c r="F2" s="103" t="s">
        <v>131</v>
      </c>
      <c r="G2" s="103"/>
      <c r="H2" s="103"/>
      <c r="I2" s="103"/>
      <c r="J2" s="103"/>
      <c r="K2" s="103"/>
      <c r="L2" s="103"/>
      <c r="M2" s="103"/>
      <c r="N2" s="103"/>
      <c r="O2" s="21"/>
      <c r="P2" s="22"/>
      <c r="Q2" s="38"/>
    </row>
    <row r="3" spans="2:17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  <c r="Q3" s="24"/>
    </row>
    <row r="4" spans="2:17" ht="15.6" customHeight="1">
      <c r="B4" s="88" t="s">
        <v>0</v>
      </c>
      <c r="C4" s="89"/>
      <c r="D4" s="89"/>
      <c r="E4" s="89"/>
      <c r="F4" s="89"/>
      <c r="G4" s="89"/>
      <c r="H4" s="89"/>
      <c r="I4" s="89"/>
      <c r="J4" s="86" t="s">
        <v>1</v>
      </c>
      <c r="K4" s="94" t="s">
        <v>107</v>
      </c>
      <c r="L4" s="101" t="s">
        <v>108</v>
      </c>
      <c r="M4" s="62"/>
      <c r="N4" s="90" t="s">
        <v>132</v>
      </c>
      <c r="O4" s="96" t="s">
        <v>109</v>
      </c>
      <c r="P4" s="90" t="s">
        <v>81</v>
      </c>
      <c r="Q4" s="39"/>
    </row>
    <row r="5" spans="2:17" ht="76.150000000000006" customHeight="1">
      <c r="B5" s="26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2" t="s">
        <v>9</v>
      </c>
      <c r="J5" s="87"/>
      <c r="K5" s="95"/>
      <c r="L5" s="102"/>
      <c r="M5" s="63" t="s">
        <v>80</v>
      </c>
      <c r="N5" s="91"/>
      <c r="O5" s="97"/>
      <c r="P5" s="91"/>
      <c r="Q5" s="39"/>
    </row>
    <row r="6" spans="2:17" ht="26.25" customHeight="1">
      <c r="B6" s="27"/>
      <c r="C6" s="8"/>
      <c r="D6" s="8"/>
      <c r="E6" s="8"/>
      <c r="F6" s="8"/>
      <c r="G6" s="8"/>
      <c r="H6" s="8"/>
      <c r="I6" s="8"/>
      <c r="J6" s="9" t="s">
        <v>10</v>
      </c>
      <c r="K6" s="34">
        <f>K12+K15+K18+K22+K25+K7</f>
        <v>1524.8</v>
      </c>
      <c r="L6" s="34">
        <f>L12+L15+L18+L22+L25+L7</f>
        <v>1975.3</v>
      </c>
      <c r="M6" s="34">
        <f>M12+M15+M18+M22+M25+M7</f>
        <v>450.5</v>
      </c>
      <c r="N6" s="34">
        <v>1360</v>
      </c>
      <c r="O6" s="34">
        <f>O12+O15+O18+O22+O25+O7</f>
        <v>-615.29999999999995</v>
      </c>
      <c r="P6" s="55">
        <f t="shared" ref="P6:P12" si="0">N6/L6*100</f>
        <v>68.850301220067848</v>
      </c>
      <c r="Q6" s="40"/>
    </row>
    <row r="7" spans="2:17" ht="24.75" customHeight="1">
      <c r="B7" s="52">
        <v>100</v>
      </c>
      <c r="C7" s="53">
        <v>1</v>
      </c>
      <c r="D7" s="53" t="s">
        <v>27</v>
      </c>
      <c r="E7" s="53" t="s">
        <v>12</v>
      </c>
      <c r="F7" s="53" t="s">
        <v>13</v>
      </c>
      <c r="G7" s="53" t="s">
        <v>12</v>
      </c>
      <c r="H7" s="53" t="s">
        <v>14</v>
      </c>
      <c r="I7" s="53" t="s">
        <v>13</v>
      </c>
      <c r="J7" s="9" t="s">
        <v>91</v>
      </c>
      <c r="K7" s="64">
        <f>K8+K9+K10+K11</f>
        <v>177.79999999999998</v>
      </c>
      <c r="L7" s="64">
        <f>L8+L9+L10+L11</f>
        <v>182.29999999999998</v>
      </c>
      <c r="M7" s="64">
        <f t="shared" ref="M7:M12" si="1">L7-K7</f>
        <v>4.5</v>
      </c>
      <c r="N7" s="64">
        <f>N8+N9+N10+N11</f>
        <v>198.1</v>
      </c>
      <c r="O7" s="66">
        <f>O8+O9+O10+O11</f>
        <v>15.799999999999994</v>
      </c>
      <c r="P7" s="61">
        <f t="shared" si="0"/>
        <v>108.66703236423479</v>
      </c>
      <c r="Q7" s="40"/>
    </row>
    <row r="8" spans="2:17" ht="24.75" customHeight="1">
      <c r="B8" s="50" t="s">
        <v>82</v>
      </c>
      <c r="C8" s="51" t="s">
        <v>17</v>
      </c>
      <c r="D8" s="51" t="s">
        <v>27</v>
      </c>
      <c r="E8" s="51" t="s">
        <v>19</v>
      </c>
      <c r="F8" s="51" t="s">
        <v>83</v>
      </c>
      <c r="G8" s="51" t="s">
        <v>11</v>
      </c>
      <c r="H8" s="51" t="s">
        <v>14</v>
      </c>
      <c r="I8" s="51" t="s">
        <v>21</v>
      </c>
      <c r="J8" s="54" t="s">
        <v>84</v>
      </c>
      <c r="K8" s="69">
        <v>64.400000000000006</v>
      </c>
      <c r="L8" s="69">
        <v>83</v>
      </c>
      <c r="M8" s="70">
        <v>18.600000000000001</v>
      </c>
      <c r="N8" s="69">
        <v>90.1</v>
      </c>
      <c r="O8" s="70">
        <f>N8-L8</f>
        <v>7.0999999999999943</v>
      </c>
      <c r="P8" s="61">
        <f t="shared" si="0"/>
        <v>108.55421686746986</v>
      </c>
      <c r="Q8" s="40"/>
    </row>
    <row r="9" spans="2:17" ht="24.75" customHeight="1">
      <c r="B9" s="50" t="s">
        <v>82</v>
      </c>
      <c r="C9" s="51" t="s">
        <v>17</v>
      </c>
      <c r="D9" s="51" t="s">
        <v>27</v>
      </c>
      <c r="E9" s="51" t="s">
        <v>19</v>
      </c>
      <c r="F9" s="51" t="s">
        <v>86</v>
      </c>
      <c r="G9" s="51" t="s">
        <v>11</v>
      </c>
      <c r="H9" s="51" t="s">
        <v>14</v>
      </c>
      <c r="I9" s="51" t="s">
        <v>21</v>
      </c>
      <c r="J9" s="54" t="s">
        <v>85</v>
      </c>
      <c r="K9" s="69">
        <v>0.5</v>
      </c>
      <c r="L9" s="69">
        <v>0.6</v>
      </c>
      <c r="M9" s="70">
        <f t="shared" si="1"/>
        <v>9.9999999999999978E-2</v>
      </c>
      <c r="N9" s="69">
        <v>0.7</v>
      </c>
      <c r="O9" s="70">
        <f>N9-L9</f>
        <v>9.9999999999999978E-2</v>
      </c>
      <c r="P9" s="61">
        <f t="shared" si="0"/>
        <v>116.66666666666667</v>
      </c>
      <c r="Q9" s="40"/>
    </row>
    <row r="10" spans="2:17" ht="24" customHeight="1">
      <c r="B10" s="50" t="s">
        <v>82</v>
      </c>
      <c r="C10" s="51" t="s">
        <v>17</v>
      </c>
      <c r="D10" s="51" t="s">
        <v>27</v>
      </c>
      <c r="E10" s="51" t="s">
        <v>19</v>
      </c>
      <c r="F10" s="51" t="s">
        <v>87</v>
      </c>
      <c r="G10" s="51" t="s">
        <v>11</v>
      </c>
      <c r="H10" s="51" t="s">
        <v>14</v>
      </c>
      <c r="I10" s="51" t="s">
        <v>21</v>
      </c>
      <c r="J10" s="54" t="s">
        <v>88</v>
      </c>
      <c r="K10" s="69">
        <v>124.8</v>
      </c>
      <c r="L10" s="69">
        <v>111</v>
      </c>
      <c r="M10" s="70">
        <f t="shared" si="1"/>
        <v>-13.799999999999997</v>
      </c>
      <c r="N10" s="69">
        <v>120.3</v>
      </c>
      <c r="O10" s="70">
        <f>N10-L10</f>
        <v>9.2999999999999972</v>
      </c>
      <c r="P10" s="61">
        <f t="shared" si="0"/>
        <v>108.37837837837839</v>
      </c>
      <c r="Q10" s="40"/>
    </row>
    <row r="11" spans="2:17" ht="25.5" customHeight="1">
      <c r="B11" s="50" t="s">
        <v>82</v>
      </c>
      <c r="C11" s="51" t="s">
        <v>17</v>
      </c>
      <c r="D11" s="51" t="s">
        <v>27</v>
      </c>
      <c r="E11" s="51" t="s">
        <v>19</v>
      </c>
      <c r="F11" s="51" t="s">
        <v>89</v>
      </c>
      <c r="G11" s="51" t="s">
        <v>11</v>
      </c>
      <c r="H11" s="51" t="s">
        <v>14</v>
      </c>
      <c r="I11" s="51" t="s">
        <v>21</v>
      </c>
      <c r="J11" s="54" t="s">
        <v>90</v>
      </c>
      <c r="K11" s="69">
        <v>-11.9</v>
      </c>
      <c r="L11" s="69">
        <v>-12.3</v>
      </c>
      <c r="M11" s="70">
        <f t="shared" si="1"/>
        <v>-0.40000000000000036</v>
      </c>
      <c r="N11" s="69">
        <v>-13</v>
      </c>
      <c r="O11" s="70">
        <f>N11-L11</f>
        <v>-0.69999999999999929</v>
      </c>
      <c r="P11" s="61">
        <f t="shared" si="0"/>
        <v>105.6910569105691</v>
      </c>
      <c r="Q11" s="40"/>
    </row>
    <row r="12" spans="2:17">
      <c r="B12" s="28">
        <v>182</v>
      </c>
      <c r="C12" s="3">
        <v>1</v>
      </c>
      <c r="D12" s="3" t="s">
        <v>11</v>
      </c>
      <c r="E12" s="3" t="s">
        <v>12</v>
      </c>
      <c r="F12" s="3" t="s">
        <v>13</v>
      </c>
      <c r="G12" s="3" t="s">
        <v>12</v>
      </c>
      <c r="H12" s="3" t="s">
        <v>14</v>
      </c>
      <c r="I12" s="3" t="s">
        <v>13</v>
      </c>
      <c r="J12" s="10" t="s">
        <v>15</v>
      </c>
      <c r="K12" s="57">
        <f>K13+K14</f>
        <v>304</v>
      </c>
      <c r="L12" s="57">
        <f>L13+L14</f>
        <v>482.8</v>
      </c>
      <c r="M12" s="57">
        <f t="shared" si="1"/>
        <v>178.8</v>
      </c>
      <c r="N12" s="57">
        <f>N13+N14</f>
        <v>399</v>
      </c>
      <c r="O12" s="57">
        <f>O13+O14</f>
        <v>-83.800000000000011</v>
      </c>
      <c r="P12" s="61">
        <f t="shared" si="0"/>
        <v>82.642916321458159</v>
      </c>
      <c r="Q12" s="41"/>
    </row>
    <row r="13" spans="2:17" ht="21.75" customHeight="1">
      <c r="B13" s="29" t="s">
        <v>16</v>
      </c>
      <c r="C13" s="4" t="s">
        <v>17</v>
      </c>
      <c r="D13" s="4" t="s">
        <v>11</v>
      </c>
      <c r="E13" s="4" t="s">
        <v>11</v>
      </c>
      <c r="F13" s="4" t="s">
        <v>18</v>
      </c>
      <c r="G13" s="4" t="s">
        <v>19</v>
      </c>
      <c r="H13" s="4" t="s">
        <v>20</v>
      </c>
      <c r="I13" s="4" t="s">
        <v>21</v>
      </c>
      <c r="J13" s="11" t="s">
        <v>22</v>
      </c>
      <c r="K13" s="65"/>
      <c r="L13" s="65"/>
      <c r="M13" s="65"/>
      <c r="N13" s="56"/>
      <c r="O13" s="65"/>
      <c r="P13" s="56"/>
      <c r="Q13" s="42"/>
    </row>
    <row r="14" spans="2:17">
      <c r="B14" s="29" t="s">
        <v>16</v>
      </c>
      <c r="C14" s="4" t="s">
        <v>17</v>
      </c>
      <c r="D14" s="4" t="s">
        <v>11</v>
      </c>
      <c r="E14" s="4" t="s">
        <v>19</v>
      </c>
      <c r="F14" s="4" t="s">
        <v>104</v>
      </c>
      <c r="G14" s="4" t="s">
        <v>11</v>
      </c>
      <c r="H14" s="4" t="s">
        <v>20</v>
      </c>
      <c r="I14" s="4" t="s">
        <v>21</v>
      </c>
      <c r="J14" s="11" t="s">
        <v>23</v>
      </c>
      <c r="K14" s="70">
        <v>304</v>
      </c>
      <c r="L14" s="70">
        <v>482.8</v>
      </c>
      <c r="M14" s="70">
        <f>L14-K14</f>
        <v>178.8</v>
      </c>
      <c r="N14" s="56">
        <v>399</v>
      </c>
      <c r="O14" s="70">
        <f>N14-L14</f>
        <v>-83.800000000000011</v>
      </c>
      <c r="P14" s="61">
        <f>N14/L14*100</f>
        <v>82.642916321458159</v>
      </c>
      <c r="Q14" s="42"/>
    </row>
    <row r="15" spans="2:17">
      <c r="B15" s="28" t="s">
        <v>16</v>
      </c>
      <c r="C15" s="3" t="s">
        <v>17</v>
      </c>
      <c r="D15" s="3" t="s">
        <v>24</v>
      </c>
      <c r="E15" s="3" t="s">
        <v>12</v>
      </c>
      <c r="F15" s="3" t="s">
        <v>13</v>
      </c>
      <c r="G15" s="3" t="s">
        <v>12</v>
      </c>
      <c r="H15" s="3" t="s">
        <v>14</v>
      </c>
      <c r="I15" s="3" t="s">
        <v>13</v>
      </c>
      <c r="J15" s="10" t="s">
        <v>25</v>
      </c>
      <c r="K15" s="71">
        <f>K16+K17</f>
        <v>50</v>
      </c>
      <c r="L15" s="71">
        <f>L16+L17</f>
        <v>-150</v>
      </c>
      <c r="M15" s="66">
        <f>M17</f>
        <v>-200</v>
      </c>
      <c r="N15" s="71">
        <f>N16+N17</f>
        <v>-150</v>
      </c>
      <c r="O15" s="57">
        <f>O16+O17</f>
        <v>0</v>
      </c>
      <c r="P15" s="61">
        <f>N15/L15*100</f>
        <v>100</v>
      </c>
      <c r="Q15" s="41"/>
    </row>
    <row r="16" spans="2:17" ht="15.6" customHeight="1">
      <c r="B16" s="29" t="s">
        <v>16</v>
      </c>
      <c r="C16" s="4" t="s">
        <v>17</v>
      </c>
      <c r="D16" s="4" t="s">
        <v>24</v>
      </c>
      <c r="E16" s="4" t="s">
        <v>19</v>
      </c>
      <c r="F16" s="4" t="s">
        <v>13</v>
      </c>
      <c r="G16" s="4" t="s">
        <v>11</v>
      </c>
      <c r="H16" s="4" t="s">
        <v>20</v>
      </c>
      <c r="I16" s="4" t="s">
        <v>21</v>
      </c>
      <c r="J16" s="11" t="s">
        <v>26</v>
      </c>
      <c r="K16" s="65"/>
      <c r="L16" s="65"/>
      <c r="M16" s="65"/>
      <c r="N16" s="56"/>
      <c r="O16" s="65"/>
      <c r="P16" s="56"/>
      <c r="Q16" s="42"/>
    </row>
    <row r="17" spans="2:17">
      <c r="B17" s="29" t="s">
        <v>16</v>
      </c>
      <c r="C17" s="4" t="s">
        <v>17</v>
      </c>
      <c r="D17" s="4" t="s">
        <v>24</v>
      </c>
      <c r="E17" s="4" t="s">
        <v>27</v>
      </c>
      <c r="F17" s="4" t="s">
        <v>13</v>
      </c>
      <c r="G17" s="4" t="s">
        <v>11</v>
      </c>
      <c r="H17" s="4" t="s">
        <v>20</v>
      </c>
      <c r="I17" s="4" t="s">
        <v>21</v>
      </c>
      <c r="J17" s="11" t="s">
        <v>28</v>
      </c>
      <c r="K17" s="65">
        <v>50</v>
      </c>
      <c r="L17" s="65">
        <v>-150</v>
      </c>
      <c r="M17" s="70">
        <f>L17-K17</f>
        <v>-200</v>
      </c>
      <c r="N17" s="56">
        <v>-150</v>
      </c>
      <c r="O17" s="70">
        <f>N17-L17</f>
        <v>0</v>
      </c>
      <c r="P17" s="61">
        <f t="shared" ref="P17:P27" si="2">N17/L17*100</f>
        <v>100</v>
      </c>
      <c r="Q17" s="42"/>
    </row>
    <row r="18" spans="2:17">
      <c r="B18" s="28" t="s">
        <v>16</v>
      </c>
      <c r="C18" s="3" t="s">
        <v>17</v>
      </c>
      <c r="D18" s="3" t="s">
        <v>29</v>
      </c>
      <c r="E18" s="3" t="s">
        <v>12</v>
      </c>
      <c r="F18" s="3" t="s">
        <v>13</v>
      </c>
      <c r="G18" s="3" t="s">
        <v>12</v>
      </c>
      <c r="H18" s="3" t="s">
        <v>14</v>
      </c>
      <c r="I18" s="3" t="s">
        <v>13</v>
      </c>
      <c r="J18" s="10" t="s">
        <v>30</v>
      </c>
      <c r="K18" s="57">
        <f>K19+K20+K21</f>
        <v>991</v>
      </c>
      <c r="L18" s="57">
        <f>L19+L20+L21</f>
        <v>1455</v>
      </c>
      <c r="M18" s="57">
        <f>M19+M20+M21</f>
        <v>464</v>
      </c>
      <c r="N18" s="57">
        <f>N19+N20+N21</f>
        <v>907</v>
      </c>
      <c r="O18" s="57">
        <f>O19+O20+O21</f>
        <v>-548</v>
      </c>
      <c r="P18" s="61">
        <f t="shared" si="2"/>
        <v>62.336769759450171</v>
      </c>
      <c r="Q18" s="43"/>
    </row>
    <row r="19" spans="2:17">
      <c r="B19" s="29" t="s">
        <v>16</v>
      </c>
      <c r="C19" s="4" t="s">
        <v>17</v>
      </c>
      <c r="D19" s="4" t="s">
        <v>29</v>
      </c>
      <c r="E19" s="4" t="s">
        <v>11</v>
      </c>
      <c r="F19" s="4" t="s">
        <v>42</v>
      </c>
      <c r="G19" s="4" t="s">
        <v>55</v>
      </c>
      <c r="H19" s="4" t="s">
        <v>14</v>
      </c>
      <c r="I19" s="4" t="s">
        <v>21</v>
      </c>
      <c r="J19" s="11" t="s">
        <v>56</v>
      </c>
      <c r="K19" s="65">
        <v>86</v>
      </c>
      <c r="L19" s="65">
        <v>150</v>
      </c>
      <c r="M19" s="70">
        <f>L19-K19</f>
        <v>64</v>
      </c>
      <c r="N19" s="56">
        <v>126</v>
      </c>
      <c r="O19" s="70">
        <f>N19-L19</f>
        <v>-24</v>
      </c>
      <c r="P19" s="61">
        <f t="shared" si="2"/>
        <v>84</v>
      </c>
      <c r="Q19" s="44"/>
    </row>
    <row r="20" spans="2:17">
      <c r="B20" s="29" t="s">
        <v>16</v>
      </c>
      <c r="C20" s="4" t="s">
        <v>17</v>
      </c>
      <c r="D20" s="4" t="s">
        <v>29</v>
      </c>
      <c r="E20" s="4" t="s">
        <v>29</v>
      </c>
      <c r="F20" s="4" t="s">
        <v>106</v>
      </c>
      <c r="G20" s="4" t="s">
        <v>55</v>
      </c>
      <c r="H20" s="4" t="s">
        <v>14</v>
      </c>
      <c r="I20" s="4" t="s">
        <v>21</v>
      </c>
      <c r="J20" s="11" t="s">
        <v>124</v>
      </c>
      <c r="K20" s="65">
        <v>225</v>
      </c>
      <c r="L20" s="65">
        <v>325</v>
      </c>
      <c r="M20" s="70">
        <f>L20-K20</f>
        <v>100</v>
      </c>
      <c r="N20" s="56">
        <v>125.6</v>
      </c>
      <c r="O20" s="70">
        <f>N20-L20</f>
        <v>-199.4</v>
      </c>
      <c r="P20" s="61">
        <f t="shared" si="2"/>
        <v>38.646153846153844</v>
      </c>
      <c r="Q20" s="44"/>
    </row>
    <row r="21" spans="2:17" ht="22.5">
      <c r="B21" s="29" t="s">
        <v>16</v>
      </c>
      <c r="C21" s="4" t="s">
        <v>17</v>
      </c>
      <c r="D21" s="4" t="s">
        <v>29</v>
      </c>
      <c r="E21" s="4" t="s">
        <v>29</v>
      </c>
      <c r="F21" s="4" t="s">
        <v>105</v>
      </c>
      <c r="G21" s="4" t="s">
        <v>55</v>
      </c>
      <c r="H21" s="4" t="s">
        <v>14</v>
      </c>
      <c r="I21" s="4" t="s">
        <v>21</v>
      </c>
      <c r="J21" s="11" t="s">
        <v>121</v>
      </c>
      <c r="K21" s="70">
        <v>680</v>
      </c>
      <c r="L21" s="70">
        <v>980</v>
      </c>
      <c r="M21" s="70">
        <f>L21-K21</f>
        <v>300</v>
      </c>
      <c r="N21" s="56">
        <v>655.4</v>
      </c>
      <c r="O21" s="70">
        <f>N21-L21</f>
        <v>-324.60000000000002</v>
      </c>
      <c r="P21" s="61">
        <f t="shared" si="2"/>
        <v>66.877551020408163</v>
      </c>
      <c r="Q21" s="44"/>
    </row>
    <row r="22" spans="2:17">
      <c r="B22" s="28" t="s">
        <v>58</v>
      </c>
      <c r="C22" s="3" t="s">
        <v>17</v>
      </c>
      <c r="D22" s="3" t="s">
        <v>31</v>
      </c>
      <c r="E22" s="3" t="s">
        <v>33</v>
      </c>
      <c r="F22" s="3" t="s">
        <v>13</v>
      </c>
      <c r="G22" s="3" t="s">
        <v>12</v>
      </c>
      <c r="H22" s="3" t="s">
        <v>14</v>
      </c>
      <c r="I22" s="3" t="s">
        <v>13</v>
      </c>
      <c r="J22" s="10" t="s">
        <v>32</v>
      </c>
      <c r="K22" s="66">
        <f>K23</f>
        <v>2</v>
      </c>
      <c r="L22" s="66">
        <f>L23</f>
        <v>5.2</v>
      </c>
      <c r="M22" s="66">
        <f t="shared" ref="M22:M24" si="3">L22-K22</f>
        <v>3.2</v>
      </c>
      <c r="N22" s="57">
        <f>N23</f>
        <v>5.9</v>
      </c>
      <c r="O22" s="66">
        <f>N22-L22</f>
        <v>0.70000000000000018</v>
      </c>
      <c r="P22" s="61">
        <f t="shared" si="2"/>
        <v>113.46153846153845</v>
      </c>
      <c r="Q22" s="43"/>
    </row>
    <row r="23" spans="2:17" ht="36" customHeight="1">
      <c r="B23" s="29" t="s">
        <v>58</v>
      </c>
      <c r="C23" s="4" t="s">
        <v>17</v>
      </c>
      <c r="D23" s="4" t="s">
        <v>31</v>
      </c>
      <c r="E23" s="4" t="s">
        <v>33</v>
      </c>
      <c r="F23" s="4" t="s">
        <v>57</v>
      </c>
      <c r="G23" s="4" t="s">
        <v>11</v>
      </c>
      <c r="H23" s="4" t="s">
        <v>20</v>
      </c>
      <c r="I23" s="4" t="s">
        <v>21</v>
      </c>
      <c r="J23" s="11" t="s">
        <v>34</v>
      </c>
      <c r="K23" s="70">
        <v>2</v>
      </c>
      <c r="L23" s="70">
        <v>5.2</v>
      </c>
      <c r="M23" s="70">
        <f>L23-K23</f>
        <v>3.2</v>
      </c>
      <c r="N23" s="56">
        <v>5.9</v>
      </c>
      <c r="O23" s="70">
        <f>N23-L23</f>
        <v>0.70000000000000018</v>
      </c>
      <c r="P23" s="61">
        <f t="shared" si="2"/>
        <v>113.46153846153845</v>
      </c>
      <c r="Q23" s="44"/>
    </row>
    <row r="24" spans="2:17" ht="21" customHeight="1">
      <c r="B24" s="28" t="s">
        <v>16</v>
      </c>
      <c r="C24" s="3" t="s">
        <v>17</v>
      </c>
      <c r="D24" s="3" t="s">
        <v>36</v>
      </c>
      <c r="E24" s="3" t="s">
        <v>12</v>
      </c>
      <c r="F24" s="3" t="s">
        <v>13</v>
      </c>
      <c r="G24" s="3" t="s">
        <v>12</v>
      </c>
      <c r="H24" s="3" t="s">
        <v>14</v>
      </c>
      <c r="I24" s="3" t="s">
        <v>13</v>
      </c>
      <c r="J24" s="10" t="s">
        <v>37</v>
      </c>
      <c r="K24" s="66">
        <f>K25</f>
        <v>0</v>
      </c>
      <c r="L24" s="66">
        <f>L25</f>
        <v>0</v>
      </c>
      <c r="M24" s="70">
        <f t="shared" si="3"/>
        <v>0</v>
      </c>
      <c r="N24" s="57">
        <v>0</v>
      </c>
      <c r="O24" s="66">
        <f>N24-K24</f>
        <v>0</v>
      </c>
      <c r="P24" s="61"/>
      <c r="Q24" s="43"/>
    </row>
    <row r="25" spans="2:17" ht="14.45" customHeight="1">
      <c r="B25" s="29" t="s">
        <v>16</v>
      </c>
      <c r="C25" s="4" t="s">
        <v>17</v>
      </c>
      <c r="D25" s="4" t="s">
        <v>36</v>
      </c>
      <c r="E25" s="4" t="s">
        <v>33</v>
      </c>
      <c r="F25" s="4" t="s">
        <v>71</v>
      </c>
      <c r="G25" s="4" t="s">
        <v>55</v>
      </c>
      <c r="H25" s="4" t="s">
        <v>20</v>
      </c>
      <c r="I25" s="4" t="s">
        <v>21</v>
      </c>
      <c r="J25" s="11" t="s">
        <v>72</v>
      </c>
      <c r="K25" s="70"/>
      <c r="L25" s="70"/>
      <c r="M25" s="70"/>
      <c r="N25" s="56">
        <v>0</v>
      </c>
      <c r="O25" s="70">
        <f>N25-L25</f>
        <v>0</v>
      </c>
      <c r="P25" s="61"/>
      <c r="Q25" s="44"/>
    </row>
    <row r="26" spans="2:17">
      <c r="B26" s="28"/>
      <c r="C26" s="3"/>
      <c r="D26" s="3"/>
      <c r="E26" s="3"/>
      <c r="F26" s="3"/>
      <c r="G26" s="3"/>
      <c r="H26" s="3"/>
      <c r="I26" s="3"/>
      <c r="J26" s="10" t="s">
        <v>38</v>
      </c>
      <c r="K26" s="57">
        <f>K31+K27+K33+K37+K29</f>
        <v>40</v>
      </c>
      <c r="L26" s="57">
        <f>L27+L31+L33</f>
        <v>731</v>
      </c>
      <c r="M26" s="57">
        <f>M27+M31+M33</f>
        <v>691</v>
      </c>
      <c r="N26" s="57">
        <f>N27+N31+N33+N37+N29</f>
        <v>532.70000000000005</v>
      </c>
      <c r="O26" s="57">
        <f>O31+O27+O33+O37</f>
        <v>-198.4</v>
      </c>
      <c r="P26" s="61">
        <f t="shared" si="2"/>
        <v>72.872777017783861</v>
      </c>
      <c r="Q26" s="41"/>
    </row>
    <row r="27" spans="2:17" ht="23.45" customHeight="1">
      <c r="B27" s="28" t="s">
        <v>58</v>
      </c>
      <c r="C27" s="3" t="s">
        <v>17</v>
      </c>
      <c r="D27" s="3" t="s">
        <v>39</v>
      </c>
      <c r="E27" s="3" t="s">
        <v>12</v>
      </c>
      <c r="F27" s="3" t="s">
        <v>13</v>
      </c>
      <c r="G27" s="3" t="s">
        <v>12</v>
      </c>
      <c r="H27" s="3" t="s">
        <v>14</v>
      </c>
      <c r="I27" s="3" t="s">
        <v>13</v>
      </c>
      <c r="J27" s="10" t="s">
        <v>40</v>
      </c>
      <c r="K27" s="71">
        <f>K28</f>
        <v>25</v>
      </c>
      <c r="L27" s="71">
        <v>718</v>
      </c>
      <c r="M27" s="66">
        <f>M28+M29+M30</f>
        <v>693</v>
      </c>
      <c r="N27" s="71">
        <v>530.70000000000005</v>
      </c>
      <c r="O27" s="71">
        <v>-187.4</v>
      </c>
      <c r="P27" s="61">
        <f t="shared" si="2"/>
        <v>73.913649025069645</v>
      </c>
      <c r="Q27" s="41"/>
    </row>
    <row r="28" spans="2:17" ht="27" customHeight="1">
      <c r="B28" s="29" t="s">
        <v>58</v>
      </c>
      <c r="C28" s="4" t="s">
        <v>17</v>
      </c>
      <c r="D28" s="4" t="s">
        <v>39</v>
      </c>
      <c r="E28" s="4" t="s">
        <v>24</v>
      </c>
      <c r="F28" s="4" t="s">
        <v>92</v>
      </c>
      <c r="G28" s="4" t="s">
        <v>55</v>
      </c>
      <c r="H28" s="4" t="s">
        <v>14</v>
      </c>
      <c r="I28" s="4" t="s">
        <v>41</v>
      </c>
      <c r="J28" s="11" t="s">
        <v>93</v>
      </c>
      <c r="K28" s="65">
        <v>25</v>
      </c>
      <c r="L28" s="65">
        <v>718</v>
      </c>
      <c r="M28" s="70">
        <v>693</v>
      </c>
      <c r="N28" s="56">
        <v>530.6</v>
      </c>
      <c r="O28" s="70">
        <f>N28-L28</f>
        <v>-187.39999999999998</v>
      </c>
      <c r="P28" s="61"/>
      <c r="Q28" s="44"/>
    </row>
    <row r="29" spans="2:17" ht="26.25" customHeight="1">
      <c r="B29" s="29" t="s">
        <v>63</v>
      </c>
      <c r="C29" s="4" t="s">
        <v>17</v>
      </c>
      <c r="D29" s="4" t="s">
        <v>39</v>
      </c>
      <c r="E29" s="4" t="s">
        <v>24</v>
      </c>
      <c r="F29" s="4" t="s">
        <v>112</v>
      </c>
      <c r="G29" s="4" t="s">
        <v>55</v>
      </c>
      <c r="H29" s="4" t="s">
        <v>14</v>
      </c>
      <c r="I29" s="4" t="s">
        <v>41</v>
      </c>
      <c r="J29" s="11" t="s">
        <v>69</v>
      </c>
      <c r="K29" s="65">
        <v>0</v>
      </c>
      <c r="L29" s="65"/>
      <c r="M29" s="70">
        <f>L29-K29</f>
        <v>0</v>
      </c>
      <c r="N29" s="56">
        <v>0</v>
      </c>
      <c r="O29" s="70">
        <v>0</v>
      </c>
      <c r="P29" s="56"/>
      <c r="Q29" s="44"/>
    </row>
    <row r="30" spans="2:17" ht="16.149999999999999" customHeight="1">
      <c r="B30" s="29" t="s">
        <v>63</v>
      </c>
      <c r="C30" s="4" t="s">
        <v>17</v>
      </c>
      <c r="D30" s="4" t="s">
        <v>46</v>
      </c>
      <c r="E30" s="4" t="s">
        <v>29</v>
      </c>
      <c r="F30" s="4" t="s">
        <v>59</v>
      </c>
      <c r="G30" s="4" t="s">
        <v>55</v>
      </c>
      <c r="H30" s="4" t="s">
        <v>14</v>
      </c>
      <c r="I30" s="4" t="s">
        <v>65</v>
      </c>
      <c r="J30" s="11" t="s">
        <v>66</v>
      </c>
      <c r="K30" s="65">
        <v>0</v>
      </c>
      <c r="L30" s="65">
        <v>0</v>
      </c>
      <c r="M30" s="70">
        <f>L30-K30</f>
        <v>0</v>
      </c>
      <c r="N30" s="56">
        <v>0</v>
      </c>
      <c r="O30" s="70">
        <f>N30-K30</f>
        <v>0</v>
      </c>
      <c r="P30" s="56"/>
      <c r="Q30" s="44"/>
    </row>
    <row r="31" spans="2:17" ht="22.5">
      <c r="B31" s="28" t="s">
        <v>58</v>
      </c>
      <c r="C31" s="3" t="s">
        <v>17</v>
      </c>
      <c r="D31" s="3" t="s">
        <v>43</v>
      </c>
      <c r="E31" s="3" t="s">
        <v>12</v>
      </c>
      <c r="F31" s="3" t="s">
        <v>13</v>
      </c>
      <c r="G31" s="3" t="s">
        <v>12</v>
      </c>
      <c r="H31" s="3" t="s">
        <v>14</v>
      </c>
      <c r="I31" s="3" t="s">
        <v>13</v>
      </c>
      <c r="J31" s="10" t="s">
        <v>44</v>
      </c>
      <c r="K31" s="57">
        <f>K32</f>
        <v>0</v>
      </c>
      <c r="L31" s="57">
        <f>L32</f>
        <v>0</v>
      </c>
      <c r="M31" s="72">
        <f>M32</f>
        <v>0</v>
      </c>
      <c r="N31" s="57">
        <f>N32</f>
        <v>0</v>
      </c>
      <c r="O31" s="57">
        <f>O32</f>
        <v>0</v>
      </c>
      <c r="P31" s="61">
        <v>0</v>
      </c>
      <c r="Q31" s="43"/>
    </row>
    <row r="32" spans="2:17" ht="22.5">
      <c r="B32" s="30" t="s">
        <v>58</v>
      </c>
      <c r="C32" s="5" t="s">
        <v>17</v>
      </c>
      <c r="D32" s="5" t="s">
        <v>43</v>
      </c>
      <c r="E32" s="5" t="s">
        <v>11</v>
      </c>
      <c r="F32" s="5" t="s">
        <v>73</v>
      </c>
      <c r="G32" s="5" t="s">
        <v>55</v>
      </c>
      <c r="H32" s="5" t="s">
        <v>14</v>
      </c>
      <c r="I32" s="5" t="s">
        <v>45</v>
      </c>
      <c r="J32" s="12" t="s">
        <v>74</v>
      </c>
      <c r="K32" s="73">
        <v>0</v>
      </c>
      <c r="L32" s="73">
        <v>0</v>
      </c>
      <c r="M32" s="70">
        <f>L32-K32</f>
        <v>0</v>
      </c>
      <c r="N32" s="58">
        <v>0</v>
      </c>
      <c r="O32" s="70">
        <f t="shared" ref="O32:O38" si="4">N32-L32</f>
        <v>0</v>
      </c>
      <c r="P32" s="61">
        <v>0</v>
      </c>
      <c r="Q32" s="45"/>
    </row>
    <row r="33" spans="2:17">
      <c r="B33" s="68" t="s">
        <v>58</v>
      </c>
      <c r="C33" s="3" t="s">
        <v>17</v>
      </c>
      <c r="D33" s="3" t="s">
        <v>75</v>
      </c>
      <c r="E33" s="3" t="s">
        <v>12</v>
      </c>
      <c r="F33" s="3" t="s">
        <v>13</v>
      </c>
      <c r="G33" s="3" t="s">
        <v>12</v>
      </c>
      <c r="H33" s="3" t="s">
        <v>14</v>
      </c>
      <c r="I33" s="3" t="s">
        <v>78</v>
      </c>
      <c r="J33" s="10" t="s">
        <v>113</v>
      </c>
      <c r="K33" s="71">
        <f>K36+K35+K34</f>
        <v>15</v>
      </c>
      <c r="L33" s="71">
        <v>13</v>
      </c>
      <c r="M33" s="70">
        <v>-2</v>
      </c>
      <c r="N33" s="70">
        <v>2</v>
      </c>
      <c r="O33" s="70">
        <f t="shared" si="4"/>
        <v>-11</v>
      </c>
      <c r="P33" s="74">
        <f t="shared" ref="P33:P46" si="5">N33/L33*100</f>
        <v>15.384615384615385</v>
      </c>
      <c r="Q33" s="46"/>
    </row>
    <row r="34" spans="2:17" ht="22.5">
      <c r="B34" s="67" t="s">
        <v>58</v>
      </c>
      <c r="C34" s="4" t="s">
        <v>17</v>
      </c>
      <c r="D34" s="4" t="s">
        <v>75</v>
      </c>
      <c r="E34" s="4" t="s">
        <v>114</v>
      </c>
      <c r="F34" s="4" t="s">
        <v>115</v>
      </c>
      <c r="G34" s="4" t="s">
        <v>55</v>
      </c>
      <c r="H34" s="4" t="s">
        <v>14</v>
      </c>
      <c r="I34" s="4" t="s">
        <v>78</v>
      </c>
      <c r="J34" s="11" t="s">
        <v>116</v>
      </c>
      <c r="K34" s="65"/>
      <c r="L34" s="65"/>
      <c r="M34" s="70">
        <f>L34-K34</f>
        <v>0</v>
      </c>
      <c r="N34" s="56">
        <v>0</v>
      </c>
      <c r="O34" s="70">
        <f t="shared" si="4"/>
        <v>0</v>
      </c>
      <c r="P34" s="61"/>
      <c r="Q34" s="46"/>
    </row>
    <row r="35" spans="2:17" ht="22.5">
      <c r="B35" s="67" t="s">
        <v>58</v>
      </c>
      <c r="C35" s="4" t="s">
        <v>17</v>
      </c>
      <c r="D35" s="4" t="s">
        <v>75</v>
      </c>
      <c r="E35" s="4" t="s">
        <v>128</v>
      </c>
      <c r="F35" s="4" t="s">
        <v>13</v>
      </c>
      <c r="G35" s="4" t="s">
        <v>12</v>
      </c>
      <c r="H35" s="4" t="s">
        <v>14</v>
      </c>
      <c r="I35" s="4" t="s">
        <v>78</v>
      </c>
      <c r="J35" s="11" t="s">
        <v>129</v>
      </c>
      <c r="K35" s="65"/>
      <c r="L35" s="65"/>
      <c r="M35" s="70"/>
      <c r="N35" s="56">
        <v>0</v>
      </c>
      <c r="O35" s="70"/>
      <c r="P35" s="61"/>
      <c r="Q35" s="46"/>
    </row>
    <row r="36" spans="2:17">
      <c r="B36" s="67" t="s">
        <v>58</v>
      </c>
      <c r="C36" s="4" t="s">
        <v>17</v>
      </c>
      <c r="D36" s="4" t="s">
        <v>75</v>
      </c>
      <c r="E36" s="4" t="s">
        <v>76</v>
      </c>
      <c r="F36" s="4" t="s">
        <v>77</v>
      </c>
      <c r="G36" s="4" t="s">
        <v>19</v>
      </c>
      <c r="H36" s="4" t="s">
        <v>14</v>
      </c>
      <c r="I36" s="4" t="s">
        <v>78</v>
      </c>
      <c r="J36" s="11" t="s">
        <v>117</v>
      </c>
      <c r="K36" s="65">
        <v>15</v>
      </c>
      <c r="L36" s="65">
        <v>13</v>
      </c>
      <c r="M36" s="70">
        <f>L36-K36</f>
        <v>-2</v>
      </c>
      <c r="N36" s="56">
        <v>2</v>
      </c>
      <c r="O36" s="70">
        <f t="shared" si="4"/>
        <v>-11</v>
      </c>
      <c r="P36" s="61"/>
      <c r="Q36" s="46"/>
    </row>
    <row r="37" spans="2:17" ht="14.45" customHeight="1">
      <c r="B37" s="36" t="s">
        <v>58</v>
      </c>
      <c r="C37" s="37" t="s">
        <v>17</v>
      </c>
      <c r="D37" s="37" t="s">
        <v>53</v>
      </c>
      <c r="E37" s="37" t="s">
        <v>24</v>
      </c>
      <c r="F37" s="37" t="s">
        <v>51</v>
      </c>
      <c r="G37" s="37" t="s">
        <v>55</v>
      </c>
      <c r="H37" s="37" t="s">
        <v>14</v>
      </c>
      <c r="I37" s="37" t="s">
        <v>54</v>
      </c>
      <c r="J37" s="33" t="s">
        <v>64</v>
      </c>
      <c r="K37" s="75">
        <v>0</v>
      </c>
      <c r="L37" s="75">
        <v>0</v>
      </c>
      <c r="M37" s="76">
        <f>L37-K37</f>
        <v>0</v>
      </c>
      <c r="N37" s="59">
        <v>0</v>
      </c>
      <c r="O37" s="66">
        <f t="shared" si="4"/>
        <v>0</v>
      </c>
      <c r="P37" s="61"/>
      <c r="Q37" s="46"/>
    </row>
    <row r="38" spans="2:17" ht="10.9" customHeight="1">
      <c r="B38" s="98" t="s">
        <v>47</v>
      </c>
      <c r="C38" s="99"/>
      <c r="D38" s="99"/>
      <c r="E38" s="99"/>
      <c r="F38" s="99"/>
      <c r="G38" s="99"/>
      <c r="H38" s="99"/>
      <c r="I38" s="100"/>
      <c r="J38" s="13"/>
      <c r="K38" s="77">
        <f>K26+K6</f>
        <v>1564.8</v>
      </c>
      <c r="L38" s="77">
        <f>L26+L6</f>
        <v>2706.3</v>
      </c>
      <c r="M38" s="77">
        <f>M26+M6</f>
        <v>1141.5</v>
      </c>
      <c r="N38" s="77">
        <f>N26+N6</f>
        <v>1892.7</v>
      </c>
      <c r="O38" s="70">
        <f t="shared" si="4"/>
        <v>-813.60000000000014</v>
      </c>
      <c r="P38" s="61">
        <f t="shared" si="5"/>
        <v>69.936814100432315</v>
      </c>
      <c r="Q38" s="47"/>
    </row>
    <row r="39" spans="2:17" ht="13.15" customHeight="1">
      <c r="B39" s="32" t="s">
        <v>58</v>
      </c>
      <c r="C39" s="7" t="s">
        <v>48</v>
      </c>
      <c r="D39" s="7" t="s">
        <v>12</v>
      </c>
      <c r="E39" s="7" t="s">
        <v>12</v>
      </c>
      <c r="F39" s="7" t="s">
        <v>13</v>
      </c>
      <c r="G39" s="7" t="s">
        <v>12</v>
      </c>
      <c r="H39" s="7" t="s">
        <v>14</v>
      </c>
      <c r="I39" s="7" t="s">
        <v>13</v>
      </c>
      <c r="J39" s="13" t="s">
        <v>49</v>
      </c>
      <c r="K39" s="77">
        <f>K40+K41+K42+K43+K44+K45+K46+K47+K50+K51</f>
        <v>2767.2000000000003</v>
      </c>
      <c r="L39" s="77">
        <f>L40+L41+L42+L43+L44+L45+L46+L47+L49+L50+L51</f>
        <v>3951.5</v>
      </c>
      <c r="M39" s="77">
        <f>M40+M41+M42+M43+M44+M45+M46+M47+M50+M51</f>
        <v>1184.3</v>
      </c>
      <c r="N39" s="77">
        <f>N40+N41+N42+N43+N44+N45+N46+N47+N49+N50+N51</f>
        <v>3943.5</v>
      </c>
      <c r="O39" s="77">
        <f>O40+O41+O42+O43+O44+O45+O46+O47+O50+O51</f>
        <v>-8</v>
      </c>
      <c r="P39" s="61">
        <f t="shared" si="5"/>
        <v>99.797545235986334</v>
      </c>
      <c r="Q39" s="47"/>
    </row>
    <row r="40" spans="2:17" ht="21.75" customHeight="1">
      <c r="B40" s="31" t="s">
        <v>58</v>
      </c>
      <c r="C40" s="6" t="s">
        <v>48</v>
      </c>
      <c r="D40" s="6" t="s">
        <v>19</v>
      </c>
      <c r="E40" s="6" t="s">
        <v>27</v>
      </c>
      <c r="F40" s="6" t="s">
        <v>61</v>
      </c>
      <c r="G40" s="6" t="s">
        <v>55</v>
      </c>
      <c r="H40" s="6" t="s">
        <v>94</v>
      </c>
      <c r="I40" s="6" t="s">
        <v>52</v>
      </c>
      <c r="J40" s="15" t="s">
        <v>62</v>
      </c>
      <c r="K40" s="78">
        <v>117</v>
      </c>
      <c r="L40" s="78">
        <v>130.9</v>
      </c>
      <c r="M40" s="70">
        <f t="shared" ref="M40:M51" si="6">L40-K40</f>
        <v>13.900000000000006</v>
      </c>
      <c r="N40" s="60">
        <v>130.9</v>
      </c>
      <c r="O40" s="70">
        <f t="shared" ref="O40:O51" si="7">N40-L40</f>
        <v>0</v>
      </c>
      <c r="P40" s="61">
        <f t="shared" si="5"/>
        <v>100</v>
      </c>
      <c r="Q40" s="48"/>
    </row>
    <row r="41" spans="2:17" ht="10.9" customHeight="1">
      <c r="B41" s="31" t="s">
        <v>58</v>
      </c>
      <c r="C41" s="6" t="s">
        <v>48</v>
      </c>
      <c r="D41" s="6" t="s">
        <v>19</v>
      </c>
      <c r="E41" s="6" t="s">
        <v>27</v>
      </c>
      <c r="F41" s="6" t="s">
        <v>67</v>
      </c>
      <c r="G41" s="6" t="s">
        <v>55</v>
      </c>
      <c r="H41" s="6" t="s">
        <v>95</v>
      </c>
      <c r="I41" s="6" t="s">
        <v>52</v>
      </c>
      <c r="J41" s="15" t="s">
        <v>68</v>
      </c>
      <c r="K41" s="78">
        <v>7.5</v>
      </c>
      <c r="L41" s="78">
        <v>7.5</v>
      </c>
      <c r="M41" s="70">
        <f t="shared" si="6"/>
        <v>0</v>
      </c>
      <c r="N41" s="60">
        <v>7.5</v>
      </c>
      <c r="O41" s="70">
        <f t="shared" si="7"/>
        <v>0</v>
      </c>
      <c r="P41" s="61">
        <f t="shared" si="5"/>
        <v>100</v>
      </c>
      <c r="Q41" s="48"/>
    </row>
    <row r="42" spans="2:17" ht="24" customHeight="1">
      <c r="B42" s="31" t="s">
        <v>58</v>
      </c>
      <c r="C42" s="6" t="s">
        <v>48</v>
      </c>
      <c r="D42" s="6" t="s">
        <v>19</v>
      </c>
      <c r="E42" s="6" t="s">
        <v>11</v>
      </c>
      <c r="F42" s="6" t="s">
        <v>35</v>
      </c>
      <c r="G42" s="6" t="s">
        <v>55</v>
      </c>
      <c r="H42" s="6" t="s">
        <v>96</v>
      </c>
      <c r="I42" s="6" t="s">
        <v>52</v>
      </c>
      <c r="J42" s="15" t="s">
        <v>110</v>
      </c>
      <c r="K42" s="79">
        <v>1835.6</v>
      </c>
      <c r="L42" s="79">
        <v>1835.6</v>
      </c>
      <c r="M42" s="70">
        <f t="shared" si="6"/>
        <v>0</v>
      </c>
      <c r="N42" s="60">
        <v>1835.6</v>
      </c>
      <c r="O42" s="70">
        <f t="shared" si="7"/>
        <v>0</v>
      </c>
      <c r="P42" s="61">
        <f t="shared" si="5"/>
        <v>100</v>
      </c>
      <c r="Q42" s="48"/>
    </row>
    <row r="43" spans="2:17" ht="24.75" customHeight="1">
      <c r="B43" s="31" t="s">
        <v>58</v>
      </c>
      <c r="C43" s="6" t="s">
        <v>48</v>
      </c>
      <c r="D43" s="6" t="s">
        <v>19</v>
      </c>
      <c r="E43" s="6" t="s">
        <v>11</v>
      </c>
      <c r="F43" s="6" t="s">
        <v>35</v>
      </c>
      <c r="G43" s="6" t="s">
        <v>55</v>
      </c>
      <c r="H43" s="6" t="s">
        <v>97</v>
      </c>
      <c r="I43" s="6" t="s">
        <v>52</v>
      </c>
      <c r="J43" s="15" t="s">
        <v>111</v>
      </c>
      <c r="K43" s="79">
        <v>468.3</v>
      </c>
      <c r="L43" s="79">
        <v>468.3</v>
      </c>
      <c r="M43" s="70">
        <f t="shared" si="6"/>
        <v>0</v>
      </c>
      <c r="N43" s="60">
        <v>468.3</v>
      </c>
      <c r="O43" s="70">
        <f t="shared" si="7"/>
        <v>0</v>
      </c>
      <c r="P43" s="61">
        <f t="shared" si="5"/>
        <v>100</v>
      </c>
      <c r="Q43" s="48"/>
    </row>
    <row r="44" spans="2:17" ht="24.75" customHeight="1">
      <c r="B44" s="31" t="s">
        <v>58</v>
      </c>
      <c r="C44" s="6" t="s">
        <v>48</v>
      </c>
      <c r="D44" s="6" t="s">
        <v>19</v>
      </c>
      <c r="E44" s="6" t="s">
        <v>33</v>
      </c>
      <c r="F44" s="6" t="s">
        <v>59</v>
      </c>
      <c r="G44" s="6" t="s">
        <v>55</v>
      </c>
      <c r="H44" s="6" t="s">
        <v>98</v>
      </c>
      <c r="I44" s="6" t="s">
        <v>52</v>
      </c>
      <c r="J44" s="15" t="s">
        <v>70</v>
      </c>
      <c r="K44" s="78">
        <v>0</v>
      </c>
      <c r="L44" s="78">
        <v>0</v>
      </c>
      <c r="M44" s="70">
        <f t="shared" si="6"/>
        <v>0</v>
      </c>
      <c r="N44" s="56">
        <v>0</v>
      </c>
      <c r="O44" s="70">
        <f t="shared" si="7"/>
        <v>0</v>
      </c>
      <c r="P44" s="61" t="e">
        <f t="shared" si="5"/>
        <v>#DIV/0!</v>
      </c>
      <c r="Q44" s="44"/>
    </row>
    <row r="45" spans="2:17" s="16" customFormat="1" ht="17.25" customHeight="1">
      <c r="B45" s="31" t="s">
        <v>58</v>
      </c>
      <c r="C45" s="6" t="s">
        <v>48</v>
      </c>
      <c r="D45" s="6" t="s">
        <v>19</v>
      </c>
      <c r="E45" s="6" t="s">
        <v>33</v>
      </c>
      <c r="F45" s="6" t="s">
        <v>60</v>
      </c>
      <c r="G45" s="6" t="s">
        <v>55</v>
      </c>
      <c r="H45" s="6" t="s">
        <v>99</v>
      </c>
      <c r="I45" s="6" t="s">
        <v>52</v>
      </c>
      <c r="J45" s="14" t="s">
        <v>79</v>
      </c>
      <c r="K45" s="80"/>
      <c r="L45" s="80">
        <v>0</v>
      </c>
      <c r="M45" s="70">
        <f t="shared" si="6"/>
        <v>0</v>
      </c>
      <c r="N45" s="56">
        <v>0</v>
      </c>
      <c r="O45" s="70">
        <f t="shared" si="7"/>
        <v>0</v>
      </c>
      <c r="P45" s="61" t="e">
        <f t="shared" si="5"/>
        <v>#DIV/0!</v>
      </c>
      <c r="Q45" s="44"/>
    </row>
    <row r="46" spans="2:17" s="16" customFormat="1" ht="38.25" customHeight="1">
      <c r="B46" s="31" t="s">
        <v>58</v>
      </c>
      <c r="C46" s="6" t="s">
        <v>48</v>
      </c>
      <c r="D46" s="6" t="s">
        <v>19</v>
      </c>
      <c r="E46" s="6" t="s">
        <v>33</v>
      </c>
      <c r="F46" s="6" t="s">
        <v>60</v>
      </c>
      <c r="G46" s="6" t="s">
        <v>55</v>
      </c>
      <c r="H46" s="6" t="s">
        <v>100</v>
      </c>
      <c r="I46" s="6" t="s">
        <v>52</v>
      </c>
      <c r="J46" s="15" t="s">
        <v>101</v>
      </c>
      <c r="K46" s="79">
        <v>0</v>
      </c>
      <c r="L46" s="79">
        <v>156.5</v>
      </c>
      <c r="M46" s="79">
        <f t="shared" si="6"/>
        <v>156.5</v>
      </c>
      <c r="N46" s="61">
        <v>156.5</v>
      </c>
      <c r="O46" s="79">
        <f t="shared" si="7"/>
        <v>0</v>
      </c>
      <c r="P46" s="61">
        <f t="shared" si="5"/>
        <v>100</v>
      </c>
      <c r="Q46" s="44"/>
    </row>
    <row r="47" spans="2:17" s="16" customFormat="1" ht="21.75" customHeight="1">
      <c r="B47" s="31" t="s">
        <v>58</v>
      </c>
      <c r="C47" s="6" t="s">
        <v>48</v>
      </c>
      <c r="D47" s="6" t="s">
        <v>19</v>
      </c>
      <c r="E47" s="6" t="s">
        <v>33</v>
      </c>
      <c r="F47" s="6" t="s">
        <v>60</v>
      </c>
      <c r="G47" s="6" t="s">
        <v>55</v>
      </c>
      <c r="H47" s="6" t="s">
        <v>103</v>
      </c>
      <c r="I47" s="6" t="s">
        <v>52</v>
      </c>
      <c r="J47" s="15" t="s">
        <v>102</v>
      </c>
      <c r="K47" s="78"/>
      <c r="L47" s="78">
        <v>244.1</v>
      </c>
      <c r="M47" s="70">
        <f t="shared" si="6"/>
        <v>244.1</v>
      </c>
      <c r="N47" s="56">
        <v>244.1</v>
      </c>
      <c r="O47" s="70">
        <f t="shared" si="7"/>
        <v>0</v>
      </c>
      <c r="P47" s="61">
        <f>N47/L47*100</f>
        <v>100</v>
      </c>
      <c r="Q47" s="44"/>
    </row>
    <row r="48" spans="2:17" s="16" customFormat="1" ht="21.75" customHeight="1">
      <c r="B48" s="81" t="s">
        <v>58</v>
      </c>
      <c r="C48" s="6" t="s">
        <v>48</v>
      </c>
      <c r="D48" s="6" t="s">
        <v>48</v>
      </c>
      <c r="E48" s="6" t="s">
        <v>122</v>
      </c>
      <c r="F48" s="6" t="s">
        <v>60</v>
      </c>
      <c r="G48" s="6" t="s">
        <v>55</v>
      </c>
      <c r="H48" s="6" t="s">
        <v>125</v>
      </c>
      <c r="I48" s="6" t="s">
        <v>52</v>
      </c>
      <c r="J48" s="82" t="s">
        <v>126</v>
      </c>
      <c r="K48" s="78"/>
      <c r="L48" s="78">
        <v>30.7</v>
      </c>
      <c r="M48" s="70"/>
      <c r="N48" s="56">
        <v>30.7</v>
      </c>
      <c r="O48" s="70">
        <f t="shared" si="7"/>
        <v>0</v>
      </c>
      <c r="P48" s="61">
        <f>N48/L48*100</f>
        <v>100</v>
      </c>
      <c r="Q48" s="44"/>
    </row>
    <row r="49" spans="2:17" s="16" customFormat="1" ht="21.75" customHeight="1">
      <c r="B49" s="81" t="s">
        <v>58</v>
      </c>
      <c r="C49" s="6" t="s">
        <v>48</v>
      </c>
      <c r="D49" s="6" t="s">
        <v>48</v>
      </c>
      <c r="E49" s="6" t="s">
        <v>122</v>
      </c>
      <c r="F49" s="6" t="s">
        <v>60</v>
      </c>
      <c r="G49" s="6" t="s">
        <v>55</v>
      </c>
      <c r="H49" s="6" t="s">
        <v>130</v>
      </c>
      <c r="I49" s="6" t="s">
        <v>52</v>
      </c>
      <c r="J49" s="82" t="s">
        <v>127</v>
      </c>
      <c r="K49" s="78"/>
      <c r="L49" s="78">
        <v>0</v>
      </c>
      <c r="M49" s="70">
        <f>L49-K49</f>
        <v>0</v>
      </c>
      <c r="N49" s="56">
        <v>0</v>
      </c>
      <c r="O49" s="70"/>
      <c r="P49" s="61"/>
      <c r="Q49" s="44"/>
    </row>
    <row r="50" spans="2:17" s="16" customFormat="1" ht="21.75" customHeight="1">
      <c r="B50" s="6" t="s">
        <v>58</v>
      </c>
      <c r="C50" s="6" t="s">
        <v>48</v>
      </c>
      <c r="D50" s="6" t="s">
        <v>19</v>
      </c>
      <c r="E50" s="6" t="s">
        <v>33</v>
      </c>
      <c r="F50" s="6" t="s">
        <v>60</v>
      </c>
      <c r="G50" s="6" t="s">
        <v>55</v>
      </c>
      <c r="H50" s="6" t="s">
        <v>118</v>
      </c>
      <c r="I50" s="6" t="s">
        <v>52</v>
      </c>
      <c r="J50" s="15" t="s">
        <v>120</v>
      </c>
      <c r="K50" s="78"/>
      <c r="L50" s="78">
        <v>45.5</v>
      </c>
      <c r="M50" s="70">
        <f t="shared" si="6"/>
        <v>45.5</v>
      </c>
      <c r="N50" s="56">
        <v>45.5</v>
      </c>
      <c r="O50" s="70">
        <f t="shared" si="7"/>
        <v>0</v>
      </c>
      <c r="P50" s="61">
        <f>N50/L50*100</f>
        <v>100</v>
      </c>
      <c r="Q50" s="44"/>
    </row>
    <row r="51" spans="2:17" s="16" customFormat="1" ht="45.75" customHeight="1">
      <c r="B51" s="6" t="s">
        <v>58</v>
      </c>
      <c r="C51" s="6" t="s">
        <v>48</v>
      </c>
      <c r="D51" s="6" t="s">
        <v>19</v>
      </c>
      <c r="E51" s="6" t="s">
        <v>122</v>
      </c>
      <c r="F51" s="6" t="s">
        <v>60</v>
      </c>
      <c r="G51" s="6" t="s">
        <v>55</v>
      </c>
      <c r="H51" s="6" t="s">
        <v>119</v>
      </c>
      <c r="I51" s="6" t="s">
        <v>52</v>
      </c>
      <c r="J51" s="15" t="s">
        <v>123</v>
      </c>
      <c r="K51" s="78">
        <v>338.8</v>
      </c>
      <c r="L51" s="78">
        <v>1063.0999999999999</v>
      </c>
      <c r="M51" s="79">
        <f t="shared" si="6"/>
        <v>724.3</v>
      </c>
      <c r="N51" s="61">
        <v>1055.0999999999999</v>
      </c>
      <c r="O51" s="79">
        <f t="shared" si="7"/>
        <v>-8</v>
      </c>
      <c r="P51" s="61">
        <f>N51/L51*100</f>
        <v>99.247483773868879</v>
      </c>
      <c r="Q51" s="44"/>
    </row>
    <row r="52" spans="2:17" ht="21" customHeight="1">
      <c r="B52" s="83" t="s">
        <v>50</v>
      </c>
      <c r="C52" s="84"/>
      <c r="D52" s="84"/>
      <c r="E52" s="84"/>
      <c r="F52" s="84"/>
      <c r="G52" s="84"/>
      <c r="H52" s="84"/>
      <c r="I52" s="85"/>
      <c r="J52" s="15"/>
      <c r="K52" s="35">
        <f>K39+K38</f>
        <v>4332</v>
      </c>
      <c r="L52" s="35">
        <f>L38+L39</f>
        <v>6657.8</v>
      </c>
      <c r="M52" s="35">
        <f>L52-K52</f>
        <v>2325.8000000000002</v>
      </c>
      <c r="N52" s="35">
        <f>N38+N39</f>
        <v>5836.2</v>
      </c>
      <c r="O52" s="35">
        <v>-110.8</v>
      </c>
      <c r="P52" s="55">
        <f>N52/L52*100</f>
        <v>87.659587251043874</v>
      </c>
      <c r="Q52" s="49"/>
    </row>
  </sheetData>
  <mergeCells count="11">
    <mergeCell ref="B52:I52"/>
    <mergeCell ref="J4:J5"/>
    <mergeCell ref="B4:I4"/>
    <mergeCell ref="N4:N5"/>
    <mergeCell ref="K1:P1"/>
    <mergeCell ref="P4:P5"/>
    <mergeCell ref="K4:K5"/>
    <mergeCell ref="O4:O5"/>
    <mergeCell ref="B38:I38"/>
    <mergeCell ref="L4:L5"/>
    <mergeCell ref="F2:N2"/>
  </mergeCells>
  <phoneticPr fontId="1" type="noConversion"/>
  <pageMargins left="0.19685039370078741" right="0.19685039370078741" top="0.78740157480314965" bottom="0.39370078740157483" header="0" footer="0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 (3)</vt:lpstr>
      <vt:lpstr>'Лист1  (3)'!Область_печати</vt:lpstr>
    </vt:vector>
  </TitlesOfParts>
  <Company>Finotdel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</dc:creator>
  <cp:lastModifiedBy>User</cp:lastModifiedBy>
  <cp:lastPrinted>2018-03-30T07:32:57Z</cp:lastPrinted>
  <dcterms:created xsi:type="dcterms:W3CDTF">2005-09-28T12:13:26Z</dcterms:created>
  <dcterms:modified xsi:type="dcterms:W3CDTF">2020-05-25T02:59:17Z</dcterms:modified>
</cp:coreProperties>
</file>